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Teil 1 - Sammel" sheetId="1" state="visible" r:id="rId2"/>
    <sheet name="Teil 2 - Zerstreuung" sheetId="2" state="visible" r:id="rId3"/>
    <sheet name="Teil 3 - lin.Reg" sheetId="3" state="visible" r:id="rId4"/>
    <sheet name="Teil 4 - Aberration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<sst xmlns="http://schemas.openxmlformats.org/spreadsheetml/2006/main" count="68" uniqueCount="48">
  <si>
    <t xml:space="preserve">l1/cm</t>
  </si>
  <si>
    <t xml:space="preserve">l2/cm</t>
  </si>
  <si>
    <t xml:space="preserve">l3/cm</t>
  </si>
  <si>
    <t xml:space="preserve">MW(l2)/cm</t>
  </si>
  <si>
    <t xml:space="preserve">a/cm</t>
  </si>
  <si>
    <t xml:space="preserve">a‘/cm</t>
  </si>
  <si>
    <t xml:space="preserve">f‘</t>
  </si>
  <si>
    <t xml:space="preserve">d_l1/cm</t>
  </si>
  <si>
    <t xml:space="preserve">d_l2/cm</t>
  </si>
  <si>
    <t xml:space="preserve">d_l3/cm</t>
  </si>
  <si>
    <t xml:space="preserve">d_a/cm</t>
  </si>
  <si>
    <t xml:space="preserve">d_a‘/cm</t>
  </si>
  <si>
    <t xml:space="preserve">d_f‘</t>
  </si>
  <si>
    <t xml:space="preserve">lv/cm</t>
  </si>
  <si>
    <t xml:space="preserve">lh/cm</t>
  </si>
  <si>
    <t xml:space="preserve">L/cm</t>
  </si>
  <si>
    <t xml:space="preserve">l/cm</t>
  </si>
  <si>
    <t xml:space="preserve">f_res</t>
  </si>
  <si>
    <t xml:space="preserve">fs</t>
  </si>
  <si>
    <t xml:space="preserve">f‘z</t>
  </si>
  <si>
    <t xml:space="preserve">Wert</t>
  </si>
  <si>
    <t xml:space="preserve">d_stat</t>
  </si>
  <si>
    <t xml:space="preserve">MW</t>
  </si>
  <si>
    <t xml:space="preserve">dstat</t>
  </si>
  <si>
    <t xml:space="preserve">Werte</t>
  </si>
  <si>
    <t xml:space="preserve">Unsicherheiten</t>
  </si>
  <si>
    <t xml:space="preserve">Messung</t>
  </si>
  <si>
    <t xml:space="preserve">y/cm</t>
  </si>
  <si>
    <t xml:space="preserve">y‘v/cm</t>
  </si>
  <si>
    <t xml:space="preserve">y‘h/cm</t>
  </si>
  <si>
    <t xml:space="preserve">Auswertung</t>
  </si>
  <si>
    <t xml:space="preserve">bv/cm</t>
  </si>
  <si>
    <t xml:space="preserve">bh/cm</t>
  </si>
  <si>
    <t xml:space="preserve">b‘v/cm</t>
  </si>
  <si>
    <t xml:space="preserve">b‘h/cm</t>
  </si>
  <si>
    <t xml:space="preserve">betav</t>
  </si>
  <si>
    <t xml:space="preserve">betah</t>
  </si>
  <si>
    <t xml:space="preserve">1/betav</t>
  </si>
  <si>
    <t xml:space="preserve">1/betah</t>
  </si>
  <si>
    <t xml:space="preserve">rechnerisch</t>
  </si>
  <si>
    <t xml:space="preserve">theoretisch mit Werten aus Versuch</t>
  </si>
  <si>
    <t xml:space="preserve">theoretisch mit Herstellerangaben</t>
  </si>
  <si>
    <t xml:space="preserve">fz</t>
  </si>
  <si>
    <t xml:space="preserve">d</t>
  </si>
  <si>
    <t xml:space="preserve">r/cm</t>
  </si>
  <si>
    <t xml:space="preserve">r^2/cm^2</t>
  </si>
  <si>
    <t xml:space="preserve">lcm</t>
  </si>
  <si>
    <t xml:space="preserve">f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</si>
</sst>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0.000"/>
    <numFmt numFmtId="167" formatCode="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3:L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11.53515625" defaultRowHeight="12.8" zeroHeight="false" outlineLevelRow="0" outlineLevelCol="0"/>
  <cols>
    <col collapsed="false" customWidth="false" hidden="false" outlineLevel="0" max="1024" min="1" style="1" width="11.52"/>
  </cols>
  <sheetData>
    <row r="3" customFormat="false" ht="12.8" hidden="false" customHeight="false" outlineLevel="0" collapsed="false">
      <c r="B3" s="1" t="s">
        <v>0</v>
      </c>
      <c r="C3" s="1" t="s">
        <v>1</v>
      </c>
      <c r="D3" s="1" t="s">
        <v>2</v>
      </c>
      <c r="F3" s="1" t="s">
        <v>0</v>
      </c>
      <c r="G3" s="1" t="s">
        <v>3</v>
      </c>
      <c r="H3" s="1" t="s">
        <v>2</v>
      </c>
      <c r="I3" s="1" t="s">
        <v>4</v>
      </c>
      <c r="J3" s="1" t="s">
        <v>5</v>
      </c>
      <c r="K3" s="1" t="s">
        <v>6</v>
      </c>
      <c r="L3" s="1" t="s">
        <v>6</v>
      </c>
    </row>
    <row r="4" customFormat="false" ht="12.8" hidden="false" customHeight="false" outlineLevel="0" collapsed="false">
      <c r="B4" s="1" t="n">
        <v>50</v>
      </c>
      <c r="C4" s="1" t="n">
        <v>122.5</v>
      </c>
      <c r="D4" s="1" t="n">
        <v>140</v>
      </c>
      <c r="F4" s="1" t="n">
        <v>50</v>
      </c>
      <c r="G4" s="1" t="n">
        <f aca="false">AVERAGE(C4:C6)</f>
        <v>122.533333333333</v>
      </c>
      <c r="H4" s="1" t="n">
        <v>140</v>
      </c>
      <c r="I4" s="1" t="n">
        <f aca="false">G4-F4</f>
        <v>72.5333333333334</v>
      </c>
      <c r="J4" s="1" t="n">
        <f aca="false">H4-G4</f>
        <v>17.4666666666667</v>
      </c>
      <c r="K4" s="1" t="n">
        <f aca="false">I4*J4/(I4+J4)</f>
        <v>14.0768395061728</v>
      </c>
    </row>
    <row r="5" customFormat="false" ht="12.8" hidden="false" customHeight="false" outlineLevel="0" collapsed="false">
      <c r="B5" s="1" t="n">
        <v>50</v>
      </c>
      <c r="C5" s="1" t="n">
        <v>122.4</v>
      </c>
      <c r="D5" s="1" t="n">
        <v>140</v>
      </c>
      <c r="F5" s="1" t="n">
        <v>50</v>
      </c>
      <c r="G5" s="1" t="n">
        <f aca="false">AVERAGE(C7:C9)</f>
        <v>133.3</v>
      </c>
      <c r="H5" s="1" t="n">
        <v>150</v>
      </c>
      <c r="I5" s="1" t="n">
        <f aca="false">G5-F5</f>
        <v>83.3</v>
      </c>
      <c r="J5" s="1" t="n">
        <f aca="false">H5-G5</f>
        <v>16.7</v>
      </c>
      <c r="K5" s="1" t="n">
        <f aca="false">I5*J5/(I5+J5)</f>
        <v>13.9111</v>
      </c>
      <c r="L5" s="1" t="n">
        <f aca="false">AVERAGE(K4:K6)</f>
        <v>14.0811156378601</v>
      </c>
    </row>
    <row r="6" customFormat="false" ht="12.8" hidden="false" customHeight="false" outlineLevel="0" collapsed="false">
      <c r="B6" s="1" t="n">
        <v>50</v>
      </c>
      <c r="C6" s="1" t="n">
        <v>122.7</v>
      </c>
      <c r="D6" s="1" t="n">
        <v>140</v>
      </c>
      <c r="F6" s="1" t="n">
        <v>50</v>
      </c>
      <c r="G6" s="1" t="n">
        <f aca="false">AVERAGE(C10:C12)</f>
        <v>153.466666666667</v>
      </c>
      <c r="H6" s="1" t="n">
        <v>170</v>
      </c>
      <c r="I6" s="1" t="n">
        <f aca="false">G6-F6</f>
        <v>103.466666666667</v>
      </c>
      <c r="J6" s="1" t="n">
        <f aca="false">H6-G6</f>
        <v>16.5333333333333</v>
      </c>
      <c r="K6" s="1" t="n">
        <f aca="false">I6*J6/(I6+J6)</f>
        <v>14.2554074074074</v>
      </c>
    </row>
    <row r="7" customFormat="false" ht="12.8" hidden="false" customHeight="false" outlineLevel="0" collapsed="false">
      <c r="B7" s="1" t="n">
        <v>50</v>
      </c>
      <c r="C7" s="1" t="n">
        <v>133</v>
      </c>
      <c r="D7" s="1" t="n">
        <v>150</v>
      </c>
    </row>
    <row r="8" customFormat="false" ht="12.8" hidden="false" customHeight="false" outlineLevel="0" collapsed="false">
      <c r="B8" s="1" t="n">
        <v>50</v>
      </c>
      <c r="C8" s="1" t="n">
        <v>133.9</v>
      </c>
      <c r="D8" s="1" t="n">
        <v>150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12</v>
      </c>
    </row>
    <row r="9" customFormat="false" ht="12.8" hidden="false" customHeight="false" outlineLevel="0" collapsed="false">
      <c r="B9" s="1" t="n">
        <v>50</v>
      </c>
      <c r="C9" s="1" t="n">
        <v>133</v>
      </c>
      <c r="D9" s="1" t="n">
        <v>150</v>
      </c>
      <c r="F9" s="1" t="n">
        <v>0.05</v>
      </c>
      <c r="G9" s="1" t="n">
        <f aca="false">-0.5*(MIN(C4:C6)-MAX(C4:C6))</f>
        <v>0.149999999999999</v>
      </c>
      <c r="H9" s="1" t="n">
        <v>0.05</v>
      </c>
      <c r="I9" s="1" t="n">
        <f aca="false">SQRT(F9^2+G9^2)</f>
        <v>0.158113883008418</v>
      </c>
      <c r="J9" s="1" t="n">
        <f aca="false">SQRT(G9^2+H9^2)</f>
        <v>0.158113883008418</v>
      </c>
      <c r="K9" s="1" t="n">
        <f aca="false">SQRT(I9^2*((J4*(I4+J4)-I4*J4)/(I4+J4)^2))^2+J9^2*((I4*(I4+J4)-I4*J4)/(I4+J4)^2)^2</f>
        <v>0.0114884139352137</v>
      </c>
    </row>
    <row r="10" customFormat="false" ht="12.8" hidden="false" customHeight="false" outlineLevel="0" collapsed="false">
      <c r="B10" s="1" t="n">
        <v>50</v>
      </c>
      <c r="C10" s="1" t="n">
        <v>153.5</v>
      </c>
      <c r="D10" s="1" t="n">
        <v>170</v>
      </c>
      <c r="F10" s="1" t="n">
        <v>0.05</v>
      </c>
      <c r="G10" s="1" t="n">
        <f aca="false">-0.5*(MIN(C7:C9)-MAX(C7:C9))</f>
        <v>0.450000000000003</v>
      </c>
      <c r="H10" s="1" t="n">
        <v>0.05</v>
      </c>
      <c r="I10" s="1" t="n">
        <f aca="false">SQRT(F10^2+G10^2)</f>
        <v>0.452769256906874</v>
      </c>
      <c r="J10" s="1" t="n">
        <f aca="false">SQRT(G10^2+H10^2)</f>
        <v>0.452769256906874</v>
      </c>
      <c r="K10" s="1" t="n">
        <f aca="false">SQRT(I10^2*((J5*(I5+J5)-I5*J5)/(I5+J5)^2))^2+J10^2*((I5*(I5+J5)-I5*J5)/(I5+J5)^2)^2</f>
        <v>0.104421043585806</v>
      </c>
      <c r="L10" s="1" t="n">
        <f aca="false">1/3*SQRT(K9^2+K10^2+K11^2)</f>
        <v>0.0350299999484906</v>
      </c>
    </row>
    <row r="11" customFormat="false" ht="12.8" hidden="false" customHeight="false" outlineLevel="0" collapsed="false">
      <c r="B11" s="1" t="n">
        <v>50</v>
      </c>
      <c r="C11" s="1" t="n">
        <v>153.5</v>
      </c>
      <c r="D11" s="1" t="n">
        <v>170</v>
      </c>
      <c r="F11" s="1" t="n">
        <v>0.05</v>
      </c>
      <c r="G11" s="1" t="n">
        <f aca="false">-0.5*(MIN(C10:C12)-MAX(C10:C12))</f>
        <v>0.0499999999999972</v>
      </c>
      <c r="H11" s="1" t="n">
        <v>0.05</v>
      </c>
      <c r="I11" s="1" t="n">
        <f aca="false">SQRT(F11^2+G11^2)</f>
        <v>0.0707106781186528</v>
      </c>
      <c r="J11" s="1" t="n">
        <f aca="false">SQRT(G11^2+H11^2)</f>
        <v>0.0707106781186528</v>
      </c>
      <c r="K11" s="1" t="n">
        <f aca="false">SQRT(I11^2*((J6*(I6+J6)-I6*J6)/(I6+J6)^2))^2+J11^2*((I6*(I6+J6)-I6*J6)/(I6+J6)^2)^2</f>
        <v>0.00285833329504632</v>
      </c>
    </row>
    <row r="12" customFormat="false" ht="12.8" hidden="false" customHeight="false" outlineLevel="0" collapsed="false">
      <c r="B12" s="1" t="n">
        <v>50</v>
      </c>
      <c r="C12" s="1" t="n">
        <v>153.4</v>
      </c>
      <c r="D12" s="1" t="n">
        <v>170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L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ColWidth="11.53515625" defaultRowHeight="12.8" zeroHeight="false" outlineLevelRow="0" outlineLevelCol="0"/>
  <cols>
    <col collapsed="false" customWidth="false" hidden="false" outlineLevel="0" max="1024" min="1" style="2" width="11.52"/>
  </cols>
  <sheetData>
    <row r="3" customFormat="false" ht="12.8" hidden="false" customHeight="false" outlineLevel="0" collapsed="false">
      <c r="B3" s="2" t="s">
        <v>0</v>
      </c>
      <c r="C3" s="2" t="s">
        <v>13</v>
      </c>
      <c r="D3" s="2" t="s">
        <v>14</v>
      </c>
      <c r="E3" s="2" t="s">
        <v>2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</row>
    <row r="4" customFormat="false" ht="12.8" hidden="false" customHeight="false" outlineLevel="0" collapsed="false">
      <c r="B4" s="2" t="n">
        <v>30</v>
      </c>
      <c r="C4" s="2" t="n">
        <v>51.7</v>
      </c>
      <c r="D4" s="2" t="n">
        <v>156.4</v>
      </c>
      <c r="E4" s="2" t="n">
        <v>180</v>
      </c>
      <c r="G4" s="2" t="s">
        <v>20</v>
      </c>
      <c r="H4" s="2" t="n">
        <f aca="false">E8-B8</f>
        <v>150</v>
      </c>
      <c r="I4" s="2" t="n">
        <f aca="false">D8-C8</f>
        <v>104.7</v>
      </c>
      <c r="J4" s="2" t="n">
        <f aca="false">1/4*((H4-I4^2/H4))</f>
        <v>19.22985</v>
      </c>
      <c r="K4" s="2" t="n">
        <f aca="false">14.2825155</f>
        <v>14.2825155</v>
      </c>
      <c r="L4" s="2" t="n">
        <f aca="false">K4*J4/(K4-J4)</f>
        <v>-55.5148698127598</v>
      </c>
    </row>
    <row r="5" customFormat="false" ht="12.8" hidden="false" customHeight="false" outlineLevel="0" collapsed="false">
      <c r="B5" s="2" t="n">
        <v>30</v>
      </c>
      <c r="C5" s="2" t="n">
        <v>51.9</v>
      </c>
      <c r="D5" s="2" t="n">
        <v>156.5</v>
      </c>
      <c r="E5" s="2" t="n">
        <v>180</v>
      </c>
      <c r="G5" s="2" t="s">
        <v>21</v>
      </c>
      <c r="H5" s="2" t="n">
        <f aca="false">SQRT(B9^2+E9^2)</f>
        <v>0.0707106781186548</v>
      </c>
      <c r="I5" s="2" t="n">
        <f aca="false">SQRT(C9^2+D9^2)</f>
        <v>0.111803398874986</v>
      </c>
      <c r="J5" s="2" t="n">
        <f aca="false">1/4*SQRT(H5^2*(1+I4^2/H4^2)^2+I5^2*(2*I4/H4)^2)</f>
        <v>0.0470498928585912</v>
      </c>
      <c r="K5" s="2" t="n">
        <f aca="false">'Teil 1 - Sammel'!L10</f>
        <v>0.0350299999484906</v>
      </c>
      <c r="L5" s="2" t="n">
        <f aca="false">SQRT(J5^2*((J4*(K4-J4)+J4*K4)/(K4-J4)^2)^2+K5^2*((J4*(K4-J4)-K4*J4)/(K4-J4)^2)^2)</f>
        <v>0.631797575858039</v>
      </c>
    </row>
    <row r="6" customFormat="false" ht="12.8" hidden="false" customHeight="false" outlineLevel="0" collapsed="false">
      <c r="B6" s="2" t="n">
        <v>30</v>
      </c>
      <c r="C6" s="2" t="n">
        <v>51.7</v>
      </c>
      <c r="D6" s="2" t="n">
        <v>156.5</v>
      </c>
      <c r="E6" s="2" t="n">
        <v>180</v>
      </c>
    </row>
    <row r="8" customFormat="false" ht="12.8" hidden="false" customHeight="false" outlineLevel="0" collapsed="false">
      <c r="A8" s="2" t="s">
        <v>22</v>
      </c>
      <c r="B8" s="2" t="n">
        <f aca="false">AVERAGE(B4:B6)</f>
        <v>30</v>
      </c>
      <c r="C8" s="2" t="n">
        <f aca="false">AVERAGE(C4:C6)</f>
        <v>51.7666666666667</v>
      </c>
      <c r="D8" s="2" t="n">
        <f aca="false">AVERAGE(D4:D6)</f>
        <v>156.466666666667</v>
      </c>
      <c r="E8" s="2" t="n">
        <f aca="false">AVERAGE(E4:E6)</f>
        <v>180</v>
      </c>
    </row>
    <row r="9" customFormat="false" ht="12.8" hidden="false" customHeight="false" outlineLevel="0" collapsed="false">
      <c r="A9" s="2" t="s">
        <v>23</v>
      </c>
      <c r="B9" s="2" t="n">
        <v>0.05</v>
      </c>
      <c r="C9" s="2" t="n">
        <f aca="false">0.5*(MAX(C4:C6)-MIN(C4:C6))</f>
        <v>0.0999999999999979</v>
      </c>
      <c r="D9" s="2" t="n">
        <f aca="false">0.5*(MAX(D4:D6)-MIN(D4:D6))</f>
        <v>0.0499999999999972</v>
      </c>
      <c r="E9" s="2" t="n">
        <v>0.05</v>
      </c>
    </row>
    <row r="21" customFormat="false" ht="12.8" hidden="false" customHeight="false" outlineLevel="0" collapsed="false">
      <c r="D21" s="3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N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5" activeCellId="0" sqref="E3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29.87"/>
    <col collapsed="false" customWidth="false" hidden="false" outlineLevel="0" max="7" min="2" style="2" width="11.52"/>
    <col collapsed="false" customWidth="true" hidden="false" outlineLevel="0" max="8" min="8" style="2" width="6.39"/>
    <col collapsed="false" customWidth="false" hidden="false" outlineLevel="0" max="1024" min="9" style="2" width="11.52"/>
  </cols>
  <sheetData>
    <row r="2" customFormat="false" ht="12.8" hidden="false" customHeight="false" outlineLevel="0" collapsed="false">
      <c r="C2" s="2" t="s">
        <v>24</v>
      </c>
      <c r="I2" s="2" t="s">
        <v>25</v>
      </c>
    </row>
    <row r="3" customFormat="false" ht="12.8" hidden="false" customHeight="false" outlineLevel="0" collapsed="false">
      <c r="C3" s="4" t="n">
        <v>1</v>
      </c>
      <c r="D3" s="4" t="n">
        <v>2</v>
      </c>
      <c r="E3" s="4" t="n">
        <v>3</v>
      </c>
      <c r="F3" s="4" t="n">
        <v>4</v>
      </c>
      <c r="G3" s="4" t="n">
        <v>5</v>
      </c>
      <c r="H3" s="4"/>
      <c r="I3" s="4" t="n">
        <v>1</v>
      </c>
      <c r="J3" s="4" t="n">
        <v>2</v>
      </c>
      <c r="K3" s="4" t="n">
        <v>3</v>
      </c>
      <c r="L3" s="4" t="n">
        <v>4</v>
      </c>
      <c r="M3" s="4" t="n">
        <v>5</v>
      </c>
      <c r="N3" s="4"/>
    </row>
    <row r="4" customFormat="false" ht="12.8" hidden="false" customHeight="false" outlineLevel="0" collapsed="false">
      <c r="A4" s="2" t="s">
        <v>26</v>
      </c>
      <c r="B4" s="2" t="s">
        <v>0</v>
      </c>
      <c r="C4" s="2" t="n">
        <v>30</v>
      </c>
      <c r="D4" s="2" t="n">
        <v>30</v>
      </c>
      <c r="E4" s="2" t="n">
        <v>30</v>
      </c>
      <c r="F4" s="2" t="n">
        <v>30</v>
      </c>
      <c r="G4" s="2" t="n">
        <v>30</v>
      </c>
      <c r="I4" s="2" t="n">
        <v>0.05</v>
      </c>
      <c r="J4" s="2" t="n">
        <v>0.05</v>
      </c>
      <c r="K4" s="2" t="n">
        <v>0.05</v>
      </c>
      <c r="L4" s="2" t="n">
        <v>0.05</v>
      </c>
      <c r="M4" s="2" t="n">
        <v>0.05</v>
      </c>
    </row>
    <row r="5" customFormat="false" ht="12.8" hidden="false" customHeight="false" outlineLevel="0" collapsed="false">
      <c r="B5" s="2" t="s">
        <v>13</v>
      </c>
      <c r="C5" s="2" t="n">
        <v>53.6</v>
      </c>
      <c r="D5" s="2" t="n">
        <v>54.3</v>
      </c>
      <c r="E5" s="2" t="n">
        <v>55</v>
      </c>
      <c r="F5" s="2" t="n">
        <v>55.2</v>
      </c>
      <c r="G5" s="2" t="n">
        <v>58.9</v>
      </c>
      <c r="I5" s="2" t="n">
        <v>0.05</v>
      </c>
      <c r="J5" s="2" t="n">
        <v>0.05</v>
      </c>
      <c r="K5" s="2" t="n">
        <v>0.05</v>
      </c>
      <c r="L5" s="2" t="n">
        <v>0.05</v>
      </c>
      <c r="M5" s="2" t="n">
        <v>0.05</v>
      </c>
    </row>
    <row r="6" customFormat="false" ht="12.8" hidden="false" customHeight="false" outlineLevel="0" collapsed="false">
      <c r="B6" s="2" t="s">
        <v>14</v>
      </c>
      <c r="C6" s="2" t="n">
        <v>164.3</v>
      </c>
      <c r="D6" s="2" t="n">
        <v>154.1</v>
      </c>
      <c r="E6" s="2" t="n">
        <v>138.6</v>
      </c>
      <c r="F6" s="2" t="n">
        <v>122.9</v>
      </c>
      <c r="G6" s="2" t="n">
        <v>89.3</v>
      </c>
      <c r="I6" s="2" t="n">
        <v>0.05</v>
      </c>
      <c r="J6" s="2" t="n">
        <v>0.05</v>
      </c>
      <c r="K6" s="2" t="n">
        <v>0.05</v>
      </c>
      <c r="L6" s="2" t="n">
        <v>0.05</v>
      </c>
      <c r="M6" s="2" t="n">
        <v>0.05</v>
      </c>
    </row>
    <row r="7" customFormat="false" ht="12.8" hidden="false" customHeight="false" outlineLevel="0" collapsed="false">
      <c r="B7" s="2" t="s">
        <v>2</v>
      </c>
      <c r="C7" s="2" t="n">
        <v>180</v>
      </c>
      <c r="D7" s="2" t="n">
        <v>170</v>
      </c>
      <c r="E7" s="2" t="n">
        <v>155</v>
      </c>
      <c r="F7" s="2" t="n">
        <v>140</v>
      </c>
      <c r="G7" s="2" t="n">
        <v>110</v>
      </c>
      <c r="I7" s="2" t="n">
        <v>0.05</v>
      </c>
      <c r="J7" s="2" t="n">
        <v>0.05</v>
      </c>
      <c r="K7" s="2" t="n">
        <v>0.05</v>
      </c>
      <c r="L7" s="2" t="n">
        <v>0.05</v>
      </c>
      <c r="M7" s="2" t="n">
        <v>0.05</v>
      </c>
    </row>
    <row r="8" customFormat="false" ht="12.8" hidden="false" customHeight="false" outlineLevel="0" collapsed="false">
      <c r="B8" s="2" t="s">
        <v>27</v>
      </c>
      <c r="C8" s="2" t="n">
        <v>2</v>
      </c>
      <c r="D8" s="2" t="n">
        <v>2</v>
      </c>
      <c r="E8" s="2" t="n">
        <v>2</v>
      </c>
      <c r="F8" s="2" t="n">
        <v>2</v>
      </c>
      <c r="G8" s="2" t="n">
        <v>2</v>
      </c>
      <c r="I8" s="2" t="n">
        <v>0.05</v>
      </c>
      <c r="J8" s="2" t="n">
        <v>0.05</v>
      </c>
      <c r="K8" s="2" t="n">
        <v>0.05</v>
      </c>
      <c r="L8" s="2" t="n">
        <v>0.05</v>
      </c>
      <c r="M8" s="2" t="n">
        <v>0.05</v>
      </c>
    </row>
    <row r="9" customFormat="false" ht="12.8" hidden="false" customHeight="false" outlineLevel="0" collapsed="false">
      <c r="B9" s="2" t="s">
        <v>28</v>
      </c>
      <c r="C9" s="2" t="n">
        <v>-13.7</v>
      </c>
      <c r="D9" s="2" t="n">
        <v>-12</v>
      </c>
      <c r="E9" s="2" t="n">
        <v>-10.2</v>
      </c>
      <c r="F9" s="2" t="n">
        <v>-8.5</v>
      </c>
      <c r="G9" s="2" t="n">
        <v>-4.4</v>
      </c>
      <c r="I9" s="2" t="n">
        <v>0.05</v>
      </c>
      <c r="J9" s="2" t="n">
        <v>0.05</v>
      </c>
      <c r="K9" s="2" t="n">
        <v>0.05</v>
      </c>
      <c r="L9" s="2" t="n">
        <v>0.05</v>
      </c>
      <c r="M9" s="2" t="n">
        <v>0.05</v>
      </c>
    </row>
    <row r="10" customFormat="false" ht="12.8" hidden="false" customHeight="false" outlineLevel="0" collapsed="false">
      <c r="B10" s="2" t="s">
        <v>29</v>
      </c>
      <c r="C10" s="2" t="n">
        <v>-0.25</v>
      </c>
      <c r="D10" s="2" t="n">
        <v>-0.3</v>
      </c>
      <c r="E10" s="2" t="n">
        <v>-0.35</v>
      </c>
      <c r="F10" s="2" t="n">
        <v>-0.42</v>
      </c>
      <c r="G10" s="2" t="n">
        <v>-0.9</v>
      </c>
      <c r="I10" s="2" t="n">
        <v>0.05</v>
      </c>
      <c r="J10" s="2" t="n">
        <v>0.05</v>
      </c>
      <c r="K10" s="2" t="n">
        <v>0.05</v>
      </c>
      <c r="L10" s="2" t="n">
        <v>0.05</v>
      </c>
      <c r="M10" s="2" t="n">
        <v>0.05</v>
      </c>
    </row>
    <row r="12" customFormat="false" ht="12.8" hidden="false" customHeight="false" outlineLevel="0" collapsed="false">
      <c r="A12" s="2" t="s">
        <v>30</v>
      </c>
      <c r="B12" s="2" t="s">
        <v>31</v>
      </c>
      <c r="C12" s="2" t="n">
        <f aca="false">C5-C4</f>
        <v>23.6</v>
      </c>
      <c r="D12" s="2" t="n">
        <f aca="false">D5-D4</f>
        <v>24.3</v>
      </c>
      <c r="E12" s="2" t="n">
        <f aca="false">E5-E4</f>
        <v>25</v>
      </c>
      <c r="F12" s="2" t="n">
        <f aca="false">F5-F4</f>
        <v>25.2</v>
      </c>
      <c r="G12" s="2" t="n">
        <f aca="false">G5-G4</f>
        <v>28.9</v>
      </c>
      <c r="I12" s="2" t="n">
        <f aca="false">SQRT(2)*0.05</f>
        <v>0.0707106781186548</v>
      </c>
      <c r="J12" s="2" t="n">
        <f aca="false">SQRT(2)*0.05</f>
        <v>0.0707106781186548</v>
      </c>
      <c r="K12" s="2" t="n">
        <f aca="false">SQRT(2)*0.05</f>
        <v>0.0707106781186548</v>
      </c>
      <c r="L12" s="2" t="n">
        <f aca="false">SQRT(2)*0.05</f>
        <v>0.0707106781186548</v>
      </c>
      <c r="M12" s="2" t="n">
        <f aca="false">SQRT(2)*0.05</f>
        <v>0.0707106781186548</v>
      </c>
    </row>
    <row r="13" customFormat="false" ht="12.8" hidden="false" customHeight="false" outlineLevel="0" collapsed="false">
      <c r="B13" s="2" t="s">
        <v>32</v>
      </c>
      <c r="C13" s="2" t="n">
        <f aca="false">C6-C4</f>
        <v>134.3</v>
      </c>
      <c r="D13" s="2" t="n">
        <f aca="false">D6-D4</f>
        <v>124.1</v>
      </c>
      <c r="E13" s="2" t="n">
        <f aca="false">E6-E4</f>
        <v>108.6</v>
      </c>
      <c r="F13" s="2" t="n">
        <f aca="false">F6-F4</f>
        <v>92.9</v>
      </c>
      <c r="G13" s="2" t="n">
        <f aca="false">G6-G4</f>
        <v>59.3</v>
      </c>
      <c r="I13" s="2" t="n">
        <f aca="false">SQRT(2)*0.05</f>
        <v>0.0707106781186548</v>
      </c>
      <c r="J13" s="2" t="n">
        <f aca="false">SQRT(2)*0.05</f>
        <v>0.0707106781186548</v>
      </c>
      <c r="K13" s="2" t="n">
        <f aca="false">SQRT(2)*0.05</f>
        <v>0.0707106781186548</v>
      </c>
      <c r="L13" s="2" t="n">
        <f aca="false">SQRT(2)*0.05</f>
        <v>0.0707106781186548</v>
      </c>
      <c r="M13" s="2" t="n">
        <f aca="false">SQRT(2)*0.05</f>
        <v>0.0707106781186548</v>
      </c>
    </row>
    <row r="14" customFormat="false" ht="12.8" hidden="false" customHeight="false" outlineLevel="0" collapsed="false">
      <c r="B14" s="2" t="s">
        <v>33</v>
      </c>
      <c r="C14" s="2" t="n">
        <f aca="false">C7-C5</f>
        <v>126.4</v>
      </c>
      <c r="D14" s="2" t="n">
        <f aca="false">D7-D5</f>
        <v>115.7</v>
      </c>
      <c r="E14" s="2" t="n">
        <f aca="false">E7-E5</f>
        <v>100</v>
      </c>
      <c r="F14" s="2" t="n">
        <f aca="false">F7-F5</f>
        <v>84.8</v>
      </c>
      <c r="G14" s="2" t="n">
        <f aca="false">G7-G5</f>
        <v>51.1</v>
      </c>
      <c r="I14" s="2" t="n">
        <f aca="false">SQRT(2)*0.05</f>
        <v>0.0707106781186548</v>
      </c>
      <c r="J14" s="2" t="n">
        <f aca="false">SQRT(2)*0.05</f>
        <v>0.0707106781186548</v>
      </c>
      <c r="K14" s="2" t="n">
        <f aca="false">SQRT(2)*0.05</f>
        <v>0.0707106781186548</v>
      </c>
      <c r="L14" s="2" t="n">
        <f aca="false">SQRT(2)*0.05</f>
        <v>0.0707106781186548</v>
      </c>
      <c r="M14" s="2" t="n">
        <f aca="false">SQRT(2)*0.05</f>
        <v>0.0707106781186548</v>
      </c>
    </row>
    <row r="15" customFormat="false" ht="12.8" hidden="false" customHeight="false" outlineLevel="0" collapsed="false">
      <c r="B15" s="2" t="s">
        <v>34</v>
      </c>
      <c r="C15" s="2" t="n">
        <f aca="false">C7-C6</f>
        <v>15.7</v>
      </c>
      <c r="D15" s="2" t="n">
        <f aca="false">D7-D6</f>
        <v>15.9</v>
      </c>
      <c r="E15" s="2" t="n">
        <f aca="false">E7-E6</f>
        <v>16.4</v>
      </c>
      <c r="F15" s="2" t="n">
        <f aca="false">F7-F6</f>
        <v>17.1</v>
      </c>
      <c r="G15" s="2" t="n">
        <f aca="false">G7-G6</f>
        <v>20.7</v>
      </c>
      <c r="I15" s="2" t="n">
        <f aca="false">SQRT(2)*0.05</f>
        <v>0.0707106781186548</v>
      </c>
      <c r="J15" s="2" t="n">
        <f aca="false">SQRT(2)*0.05</f>
        <v>0.0707106781186548</v>
      </c>
      <c r="K15" s="2" t="n">
        <f aca="false">SQRT(2)*0.05</f>
        <v>0.0707106781186548</v>
      </c>
      <c r="L15" s="2" t="n">
        <f aca="false">SQRT(2)*0.05</f>
        <v>0.0707106781186548</v>
      </c>
      <c r="M15" s="2" t="n">
        <f aca="false">SQRT(2)*0.05</f>
        <v>0.0707106781186548</v>
      </c>
    </row>
    <row r="16" customFormat="false" ht="12.8" hidden="false" customHeight="false" outlineLevel="0" collapsed="false">
      <c r="B16" s="2" t="s">
        <v>35</v>
      </c>
      <c r="C16" s="2" t="n">
        <f aca="false">C9/C8</f>
        <v>-6.85</v>
      </c>
      <c r="D16" s="2" t="n">
        <f aca="false">D9/D8</f>
        <v>-6</v>
      </c>
      <c r="E16" s="2" t="n">
        <f aca="false">E9/E8</f>
        <v>-5.1</v>
      </c>
      <c r="F16" s="2" t="n">
        <f aca="false">F9/F8</f>
        <v>-4.25</v>
      </c>
      <c r="G16" s="2" t="n">
        <f aca="false">G9/G8</f>
        <v>-2.2</v>
      </c>
      <c r="I16" s="2" t="n">
        <f aca="false">ABS(C16)*SQRT((I9/C9)^2+(I8/C8)^2)</f>
        <v>0.173065197252365</v>
      </c>
      <c r="J16" s="2" t="n">
        <f aca="false">ABS(D16)*SQRT((J9/D9)^2+(J8/D8)^2)</f>
        <v>0.152069063257456</v>
      </c>
      <c r="K16" s="2" t="n">
        <f aca="false">ABS(E16)*SQRT((K9/E9)^2+(K8/E8)^2)</f>
        <v>0.129927864601863</v>
      </c>
      <c r="L16" s="2" t="n">
        <f aca="false">ABS(F16)*SQRT((L9/F9)^2+(L8/F8)^2)</f>
        <v>0.109151557478581</v>
      </c>
      <c r="M16" s="2" t="n">
        <f aca="false">ABS(G16)*SQRT((M9/G9)^2+(M8/G8)^2)</f>
        <v>0.0604152298679729</v>
      </c>
    </row>
    <row r="17" customFormat="false" ht="12.8" hidden="false" customHeight="false" outlineLevel="0" collapsed="false">
      <c r="B17" s="2" t="s">
        <v>36</v>
      </c>
      <c r="C17" s="2" t="n">
        <f aca="false">C10/C8</f>
        <v>-0.125</v>
      </c>
      <c r="D17" s="2" t="n">
        <f aca="false">D10/D8</f>
        <v>-0.15</v>
      </c>
      <c r="E17" s="2" t="n">
        <f aca="false">E10/E8</f>
        <v>-0.175</v>
      </c>
      <c r="F17" s="2" t="n">
        <f aca="false">F10/F8</f>
        <v>-0.21</v>
      </c>
      <c r="G17" s="2" t="n">
        <f aca="false">G10/G8</f>
        <v>-0.45</v>
      </c>
      <c r="I17" s="2" t="n">
        <f aca="false">ABS(C17)*SQRT((I10/C10)^2+(I8/C8)^2)</f>
        <v>0.025194555463433</v>
      </c>
      <c r="J17" s="2" t="n">
        <f aca="false">ABS(D17)*SQRT((J10/D10)^2+(J8/D8)^2)</f>
        <v>0.0252796855201959</v>
      </c>
      <c r="K17" s="2" t="n">
        <f aca="false">ABS(E17)*SQRT((K10/E10)^2+(K8/E8)^2)</f>
        <v>0.0253799256303087</v>
      </c>
      <c r="L17" s="2" t="n">
        <f aca="false">ABS(F17)*SQRT((L10/F10)^2+(L8/F8)^2)</f>
        <v>0.0255453028950529</v>
      </c>
      <c r="M17" s="2" t="n">
        <f aca="false">ABS(G17)*SQRT((M10/G10)^2+(M8/G8)^2)</f>
        <v>0.0274146402493266</v>
      </c>
    </row>
    <row r="18" customFormat="false" ht="12.8" hidden="false" customHeight="false" outlineLevel="0" collapsed="false">
      <c r="B18" s="2" t="s">
        <v>37</v>
      </c>
      <c r="C18" s="2" t="n">
        <f aca="false">1/C16</f>
        <v>-0.145985401459854</v>
      </c>
      <c r="D18" s="2" t="n">
        <f aca="false">1/D16</f>
        <v>-0.166666666666667</v>
      </c>
      <c r="E18" s="2" t="n">
        <f aca="false">1/E16</f>
        <v>-0.196078431372549</v>
      </c>
      <c r="F18" s="2" t="n">
        <f aca="false">1/F16</f>
        <v>-0.235294117647059</v>
      </c>
      <c r="G18" s="2" t="n">
        <f aca="false">1/G16</f>
        <v>-0.454545454545455</v>
      </c>
      <c r="I18" s="2" t="n">
        <f aca="false">ABS(C18)*SQRT((I9/C9)^2+(I8/C8)^2)</f>
        <v>0.00368832004373946</v>
      </c>
      <c r="J18" s="2" t="n">
        <f aca="false">ABS(D18)*SQRT((J9/D9)^2+(J8/D8)^2)</f>
        <v>0.00422414064604043</v>
      </c>
      <c r="K18" s="2" t="n">
        <f aca="false">ABS(E18)*SQRT((K9/E9)^2+(K8/E8)^2)</f>
        <v>0.00499530429072906</v>
      </c>
      <c r="L18" s="2" t="n">
        <f aca="false">ABS(F18)*SQRT((L9/F9)^2+(L8/F8)^2)</f>
        <v>0.00604299280158235</v>
      </c>
      <c r="M18" s="2" t="n">
        <f aca="false">ABS(G18)*SQRT((M9/G9)^2+(M8/G8)^2)</f>
        <v>0.0124824855099118</v>
      </c>
    </row>
    <row r="19" customFormat="false" ht="12.8" hidden="false" customHeight="false" outlineLevel="0" collapsed="false">
      <c r="B19" s="2" t="s">
        <v>38</v>
      </c>
      <c r="C19" s="2" t="n">
        <f aca="false">1/C17</f>
        <v>-8</v>
      </c>
      <c r="D19" s="2" t="n">
        <f aca="false">1/D17</f>
        <v>-6.66666666666667</v>
      </c>
      <c r="E19" s="2" t="n">
        <f aca="false">1/E17</f>
        <v>-5.71428571428571</v>
      </c>
      <c r="F19" s="2" t="n">
        <f aca="false">1/F17</f>
        <v>-4.76190476190476</v>
      </c>
      <c r="G19" s="2" t="n">
        <f aca="false">1/G17</f>
        <v>-2.22222222222222</v>
      </c>
      <c r="I19" s="2" t="n">
        <f aca="false">ABS(C19)*SQRT((I10/C10)^2+(I8/C8)^2)</f>
        <v>1.61245154965971</v>
      </c>
      <c r="J19" s="2" t="n">
        <f aca="false">ABS(D19)*SQRT((J10/D10)^2+(J8/D8)^2)</f>
        <v>1.12354157867537</v>
      </c>
      <c r="K19" s="2" t="n">
        <f aca="false">ABS(E19)*SQRT((K10/E10)^2+(K8/E8)^2)</f>
        <v>0.828732265479467</v>
      </c>
      <c r="L19" s="2" t="n">
        <f aca="false">ABS(F19)*SQRT((L10/F10)^2+(L8/F8)^2)</f>
        <v>0.57925856904882</v>
      </c>
      <c r="M19" s="2" t="n">
        <f aca="false">ABS(G19)*SQRT((M10/G10)^2+(M8/G8)^2)</f>
        <v>0.135380939502848</v>
      </c>
    </row>
    <row r="21" customFormat="false" ht="12.8" hidden="false" customHeight="false" outlineLevel="0" collapsed="false">
      <c r="H21" s="2" t="s">
        <v>22</v>
      </c>
    </row>
    <row r="22" customFormat="false" ht="12.8" hidden="false" customHeight="false" outlineLevel="0" collapsed="false">
      <c r="A22" s="2" t="s">
        <v>39</v>
      </c>
      <c r="B22" s="2" t="s">
        <v>6</v>
      </c>
      <c r="C22" s="2" t="n">
        <f aca="false">(C15-C14)/(C16-C17)</f>
        <v>16.4609665427509</v>
      </c>
      <c r="D22" s="2" t="n">
        <f aca="false">(D15-D14)/(D16-D17)</f>
        <v>17.0598290598291</v>
      </c>
      <c r="E22" s="2" t="n">
        <f aca="false">(E15-E14)/(E16-E17)</f>
        <v>16.9746192893401</v>
      </c>
      <c r="F22" s="2" t="n">
        <f aca="false">(F15-F14)/(F16-F17)</f>
        <v>16.7574257425743</v>
      </c>
      <c r="G22" s="2" t="n">
        <f aca="false">(G15-G14)/(G16-G17)</f>
        <v>17.3714285714286</v>
      </c>
      <c r="H22" s="2" t="n">
        <f aca="false">AVERAGE(C22:G22)</f>
        <v>16.9248538411846</v>
      </c>
    </row>
    <row r="24" customFormat="false" ht="12.8" hidden="false" customHeight="false" outlineLevel="0" collapsed="false">
      <c r="A24" s="2" t="s">
        <v>40</v>
      </c>
      <c r="B24" s="2" t="s">
        <v>6</v>
      </c>
      <c r="C24" s="2" t="n">
        <f aca="false">1/(1/'Teil 2 - Zerstreuung'!K4+1/'Teil 2 - Zerstreuung'!L4-5/('Teil 2 - Zerstreuung'!K4*'Teil 2 - Zerstreuung'!L4))</f>
        <v>17.1501538342033</v>
      </c>
    </row>
    <row r="25" customFormat="false" ht="12.8" hidden="false" customHeight="false" outlineLevel="0" collapsed="false">
      <c r="A25" s="2" t="s">
        <v>41</v>
      </c>
      <c r="B25" s="2" t="s">
        <v>18</v>
      </c>
      <c r="C25" s="2" t="n">
        <v>13.7</v>
      </c>
    </row>
    <row r="26" customFormat="false" ht="12.8" hidden="false" customHeight="false" outlineLevel="0" collapsed="false">
      <c r="B26" s="2" t="s">
        <v>42</v>
      </c>
      <c r="C26" s="2" t="n">
        <v>-49.3</v>
      </c>
    </row>
    <row r="27" customFormat="false" ht="12.8" hidden="false" customHeight="false" outlineLevel="0" collapsed="false">
      <c r="B27" s="2" t="s">
        <v>43</v>
      </c>
      <c r="C27" s="2" t="n">
        <v>5</v>
      </c>
    </row>
    <row r="28" customFormat="false" ht="12.8" hidden="false" customHeight="false" outlineLevel="0" collapsed="false">
      <c r="B28" s="2" t="s">
        <v>6</v>
      </c>
      <c r="C28" s="2" t="n">
        <f aca="false">1/(1/C25+1/C26-C27/(C25*C26))</f>
        <v>16.6357142857143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3:G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9" activeCellId="0" sqref="E19"/>
    </sheetView>
  </sheetViews>
  <sheetFormatPr defaultColWidth="11.53515625" defaultRowHeight="12.8" zeroHeight="false" outlineLevelRow="0" outlineLevelCol="0"/>
  <sheetData>
    <row r="3" customFormat="false" ht="12.8" hidden="false" customHeight="false" outlineLevel="0" collapsed="false">
      <c r="B3" s="0" t="s">
        <v>44</v>
      </c>
      <c r="C3" s="0" t="n">
        <v>0.5</v>
      </c>
      <c r="D3" s="0" t="n">
        <v>1.5</v>
      </c>
      <c r="E3" s="0" t="n">
        <v>2.5</v>
      </c>
      <c r="F3" s="0" t="n">
        <v>3.5</v>
      </c>
      <c r="G3" s="0" t="n">
        <v>4.5</v>
      </c>
    </row>
    <row r="4" customFormat="false" ht="12.8" hidden="false" customHeight="false" outlineLevel="0" collapsed="false">
      <c r="B4" s="0" t="s">
        <v>45</v>
      </c>
      <c r="C4" s="0" t="n">
        <f aca="false">C3^2</f>
        <v>0.25</v>
      </c>
      <c r="D4" s="0" t="n">
        <f aca="false">D3^2</f>
        <v>2.25</v>
      </c>
      <c r="E4" s="0" t="n">
        <f aca="false">E3^2</f>
        <v>6.25</v>
      </c>
      <c r="F4" s="0" t="n">
        <f aca="false">F3^2</f>
        <v>12.25</v>
      </c>
      <c r="G4" s="0" t="n">
        <f aca="false">G3^2</f>
        <v>20.25</v>
      </c>
    </row>
    <row r="5" customFormat="false" ht="12.8" hidden="false" customHeight="false" outlineLevel="0" collapsed="false">
      <c r="B5" s="0" t="s">
        <v>46</v>
      </c>
      <c r="C5" s="0" t="n">
        <v>50</v>
      </c>
      <c r="D5" s="0" t="n">
        <v>50</v>
      </c>
      <c r="E5" s="0" t="n">
        <v>50</v>
      </c>
      <c r="F5" s="0" t="n">
        <v>50</v>
      </c>
      <c r="G5" s="0" t="n">
        <v>50</v>
      </c>
    </row>
    <row r="6" customFormat="false" ht="12.8" hidden="false" customHeight="false" outlineLevel="0" collapsed="false">
      <c r="B6" s="0" t="s">
        <v>13</v>
      </c>
      <c r="C6" s="0" t="n">
        <v>67.6</v>
      </c>
      <c r="D6" s="0" t="n">
        <v>66.3</v>
      </c>
      <c r="E6" s="0" t="n">
        <v>69</v>
      </c>
      <c r="F6" s="0" t="n">
        <v>70.3</v>
      </c>
      <c r="G6" s="0" t="n">
        <v>71.9</v>
      </c>
    </row>
    <row r="7" customFormat="false" ht="12.8" hidden="false" customHeight="false" outlineLevel="0" collapsed="false">
      <c r="B7" s="0" t="s">
        <v>14</v>
      </c>
      <c r="C7" s="0" t="n">
        <v>127.9</v>
      </c>
      <c r="D7" s="0" t="n">
        <v>124.3</v>
      </c>
      <c r="E7" s="0" t="n">
        <v>124.1</v>
      </c>
      <c r="F7" s="0" t="n">
        <v>122.5</v>
      </c>
      <c r="G7" s="0" t="n">
        <v>121.1</v>
      </c>
    </row>
    <row r="8" customFormat="false" ht="12.8" hidden="false" customHeight="false" outlineLevel="0" collapsed="false">
      <c r="B8" s="0" t="s">
        <v>2</v>
      </c>
      <c r="C8" s="0" t="n">
        <v>150</v>
      </c>
      <c r="D8" s="0" t="n">
        <v>150</v>
      </c>
      <c r="E8" s="0" t="n">
        <v>150</v>
      </c>
      <c r="F8" s="0" t="n">
        <v>150</v>
      </c>
      <c r="G8" s="0" t="n">
        <v>150</v>
      </c>
    </row>
    <row r="10" customFormat="false" ht="12.8" hidden="false" customHeight="false" outlineLevel="0" collapsed="false">
      <c r="B10" s="0" t="s">
        <v>15</v>
      </c>
      <c r="C10" s="0" t="n">
        <f aca="false">C8-C5</f>
        <v>100</v>
      </c>
      <c r="D10" s="0" t="n">
        <f aca="false">D8-D5</f>
        <v>100</v>
      </c>
      <c r="E10" s="0" t="n">
        <f aca="false">E8-E5</f>
        <v>100</v>
      </c>
      <c r="F10" s="0" t="n">
        <f aca="false">F8-F5</f>
        <v>100</v>
      </c>
      <c r="G10" s="0" t="n">
        <f aca="false">G8-G5</f>
        <v>100</v>
      </c>
    </row>
    <row r="11" customFormat="false" ht="12.8" hidden="false" customHeight="false" outlineLevel="0" collapsed="false">
      <c r="B11" s="0" t="s">
        <v>16</v>
      </c>
      <c r="C11" s="0" t="n">
        <f aca="false">C7-C6</f>
        <v>60.3</v>
      </c>
      <c r="D11" s="0" t="n">
        <f aca="false">D7-D6</f>
        <v>58</v>
      </c>
      <c r="E11" s="0" t="n">
        <f aca="false">E7-E6</f>
        <v>55.1</v>
      </c>
      <c r="F11" s="0" t="n">
        <f aca="false">F7-F6</f>
        <v>52.2</v>
      </c>
      <c r="G11" s="0" t="n">
        <f aca="false">G7-G6</f>
        <v>49.2</v>
      </c>
    </row>
    <row r="12" customFormat="false" ht="12.8" hidden="false" customHeight="false" outlineLevel="0" collapsed="false">
      <c r="B12" s="0" t="s">
        <v>47</v>
      </c>
      <c r="C12" s="0" t="n">
        <f aca="false">1/4*(C10-C11^2/C10)</f>
        <v>15.909775</v>
      </c>
      <c r="D12" s="0" t="n">
        <f aca="false">1/4*(D10-D11^2/D10)</f>
        <v>16.59</v>
      </c>
      <c r="E12" s="0" t="n">
        <f aca="false">1/4*(E10-E11^2/E10)</f>
        <v>17.409975</v>
      </c>
      <c r="F12" s="0" t="n">
        <f aca="false">1/4*(F10-F11^2/F10)</f>
        <v>18.1879</v>
      </c>
      <c r="G12" s="0" t="n">
        <f aca="false">1/4*(G10-G11^2/G10)</f>
        <v>18.9484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2021-10-23T17:27:51Z</dcterms:created>
  <dc:creator/>
  <dc:description/>
  <dc:language>de-DE</dc:language>
  <cp:lastModifiedBy/>
  <dcterms:modified xsi:type="dcterms:W3CDTF">2021-10-23T21:54:01Z</dcterms:modified>
  <cp:revision>2</cp:revision>
  <dc:subject/>
  <dc:title/>
</cp:coreProperties>
</file>